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360" yWindow="120" windowWidth="11280" windowHeight="6228" tabRatio="579"/>
  </bookViews>
  <sheets>
    <sheet name="Muži" sheetId="1" r:id="rId1"/>
  </sheets>
  <calcPr calcId="124519"/>
</workbook>
</file>

<file path=xl/calcChain.xml><?xml version="1.0" encoding="utf-8"?>
<calcChain xmlns="http://schemas.openxmlformats.org/spreadsheetml/2006/main">
  <c r="M46" i="1"/>
  <c r="I46"/>
  <c r="M45"/>
  <c r="I45"/>
  <c r="M44"/>
  <c r="I44"/>
  <c r="M43"/>
  <c r="I43"/>
  <c r="M42"/>
  <c r="I42"/>
  <c r="M41"/>
  <c r="I41"/>
  <c r="M39"/>
  <c r="I39"/>
  <c r="M38"/>
  <c r="I38"/>
  <c r="M37"/>
  <c r="I37"/>
  <c r="M36"/>
  <c r="I36"/>
  <c r="M35"/>
  <c r="I35"/>
  <c r="M34"/>
  <c r="I34"/>
  <c r="I32"/>
  <c r="M32"/>
  <c r="I31"/>
  <c r="M31"/>
  <c r="I30"/>
  <c r="M30"/>
  <c r="I29"/>
  <c r="M29"/>
  <c r="I28"/>
  <c r="M28"/>
  <c r="I27"/>
  <c r="M27"/>
  <c r="I25"/>
  <c r="M25"/>
  <c r="I24"/>
  <c r="M24"/>
  <c r="I23"/>
  <c r="M23"/>
  <c r="I22"/>
  <c r="M22"/>
  <c r="I21"/>
  <c r="M21"/>
  <c r="I20"/>
  <c r="M20"/>
  <c r="I18"/>
  <c r="M18"/>
  <c r="I17"/>
  <c r="M17"/>
  <c r="I16"/>
  <c r="M16"/>
  <c r="I15"/>
  <c r="M15"/>
  <c r="I14"/>
  <c r="M14"/>
  <c r="I13"/>
  <c r="M13"/>
  <c r="I10"/>
  <c r="M10"/>
  <c r="I9"/>
  <c r="M9"/>
  <c r="I11"/>
  <c r="M11"/>
  <c r="M8"/>
  <c r="I8"/>
  <c r="I6"/>
  <c r="M6"/>
  <c r="I7"/>
  <c r="M7"/>
  <c r="N46" l="1"/>
  <c r="O46" s="1"/>
  <c r="N18"/>
  <c r="O18" s="1"/>
  <c r="N37"/>
  <c r="O37" s="1"/>
  <c r="N44"/>
  <c r="O44" s="1"/>
  <c r="N30"/>
  <c r="O30" s="1"/>
  <c r="N13"/>
  <c r="O13" s="1"/>
  <c r="N21"/>
  <c r="O21" s="1"/>
  <c r="N7"/>
  <c r="O7" s="1"/>
  <c r="N45"/>
  <c r="O45" s="1"/>
  <c r="N39"/>
  <c r="O39" s="1"/>
  <c r="N32"/>
  <c r="O32" s="1"/>
  <c r="N31"/>
  <c r="O31" s="1"/>
  <c r="N25"/>
  <c r="O25" s="1"/>
  <c r="N24"/>
  <c r="O24" s="1"/>
  <c r="N17"/>
  <c r="O17" s="1"/>
  <c r="N11"/>
  <c r="O11" s="1"/>
  <c r="N36"/>
  <c r="O36" s="1"/>
  <c r="N29"/>
  <c r="O29" s="1"/>
  <c r="N23"/>
  <c r="O23" s="1"/>
  <c r="N16"/>
  <c r="O16" s="1"/>
  <c r="N15"/>
  <c r="O15" s="1"/>
  <c r="N9"/>
  <c r="O9" s="1"/>
  <c r="N8"/>
  <c r="O8" s="1"/>
  <c r="N42"/>
  <c r="O42" s="1"/>
  <c r="N41"/>
  <c r="O41" s="1"/>
  <c r="N20"/>
  <c r="O20" s="1"/>
  <c r="N14"/>
  <c r="O14" s="1"/>
  <c r="N6"/>
  <c r="O6" s="1"/>
  <c r="N35"/>
  <c r="O35" s="1"/>
  <c r="N22"/>
  <c r="O22" s="1"/>
  <c r="N27"/>
  <c r="O27" s="1"/>
  <c r="N34"/>
  <c r="O34" s="1"/>
  <c r="N43"/>
  <c r="O43" s="1"/>
  <c r="N10"/>
  <c r="O10" s="1"/>
  <c r="N28"/>
  <c r="O28" s="1"/>
  <c r="N38"/>
  <c r="O38" s="1"/>
  <c r="O26" l="1"/>
  <c r="O19"/>
  <c r="O12"/>
  <c r="O47"/>
  <c r="O40"/>
  <c r="O33"/>
  <c r="P40" l="1"/>
  <c r="P12"/>
  <c r="P26"/>
  <c r="P19"/>
  <c r="P33"/>
  <c r="P47"/>
</calcChain>
</file>

<file path=xl/sharedStrings.xml><?xml version="1.0" encoding="utf-8"?>
<sst xmlns="http://schemas.openxmlformats.org/spreadsheetml/2006/main" count="100" uniqueCount="66">
  <si>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</si>
  <si>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</si>
  <si>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</si>
  <si>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</si>
  <si>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</si>
  <si>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</si>
  <si>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</si>
  <si>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</si>
  <si>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</si>
  <si>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</si>
  <si>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</si>
  <si>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</si>
  <si>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</si>
  <si>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</si>
  <si>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1. kolo II. Liga Mužů skupina A</t>
  </si>
  <si>
    <t>Termín:9.3.2019</t>
  </si>
  <si>
    <t>Místo konání: TJ slavoj Plzeň</t>
  </si>
  <si>
    <t>Poř.</t>
  </si>
  <si>
    <t>Gajdoš Josef</t>
  </si>
  <si>
    <t>SKV Teplice</t>
  </si>
  <si>
    <t>Šír David</t>
  </si>
  <si>
    <t>Balogh Jan</t>
  </si>
  <si>
    <t>TJ Slavoj Plzeň</t>
  </si>
  <si>
    <t>Rybáček Jakub</t>
  </si>
  <si>
    <t>Kalauz Jaroslav</t>
  </si>
  <si>
    <t>VTŽ Chomutov</t>
  </si>
  <si>
    <t>Matucha Marcel</t>
  </si>
  <si>
    <t>Bečvář Luděk</t>
  </si>
  <si>
    <t>Bohemian Praha</t>
  </si>
  <si>
    <t>Mencl Evžen</t>
  </si>
  <si>
    <t>Bohemians Praha</t>
  </si>
  <si>
    <t>Sláma Petr</t>
  </si>
  <si>
    <t>Start Pzeň</t>
  </si>
  <si>
    <t>Fortelka Michal</t>
  </si>
  <si>
    <t>Start Plzeń</t>
  </si>
  <si>
    <t>Hariš Dominik</t>
  </si>
  <si>
    <t>BC Praha</t>
  </si>
  <si>
    <t>Jaroš Filip</t>
  </si>
  <si>
    <t>Pecka Adam</t>
  </si>
  <si>
    <t>Pecka Tomáš</t>
  </si>
  <si>
    <t>Bocek Tomáš</t>
  </si>
  <si>
    <t>Podoba Ladislav</t>
  </si>
  <si>
    <t>Nezdara Vojtěch</t>
  </si>
  <si>
    <t>Prosol Roman</t>
  </si>
  <si>
    <t>Bečvář Kamil</t>
  </si>
  <si>
    <t>Šulc Matěj</t>
  </si>
  <si>
    <t>Ott Tomáš</t>
  </si>
  <si>
    <t>Matoušek Martin</t>
  </si>
  <si>
    <t>Beran Andrej</t>
  </si>
  <si>
    <t>Semík Ondřej</t>
  </si>
  <si>
    <t>Zajan Jan</t>
  </si>
  <si>
    <t>Anger Jan</t>
  </si>
  <si>
    <t>Krastev Kaloyan</t>
  </si>
  <si>
    <t>Kuděj Pavel</t>
  </si>
  <si>
    <t>Drnec Jakub</t>
  </si>
  <si>
    <t>Liška Matěj</t>
  </si>
  <si>
    <t>Voleský Kryštof</t>
  </si>
  <si>
    <t>Štěpán Tadeáš</t>
  </si>
  <si>
    <t>Kružík Filip</t>
  </si>
  <si>
    <t>Jakubíček Matěj</t>
  </si>
  <si>
    <t>Adámek Václav</t>
  </si>
  <si>
    <t>Špaček Petr</t>
  </si>
  <si>
    <t>-</t>
  </si>
  <si>
    <t>Zapisovatel:Kocur, Nagy, Zachardová</t>
  </si>
  <si>
    <t>Technický rozhodčí: Jílek</t>
  </si>
  <si>
    <t>Rozhodčí: Špinka, Jaroš, Kocurová, Brodský, Vodička, Kubová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</si>
</sst>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13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</cellStyleXfs>
  <cellXfs count="77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2" fillId="0" borderId="22" xfId="0" quotePrefix="1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0" borderId="12" xfId="0" applyNumberFormat="1" applyBorder="1"/>
    <xf numFmtId="0" fontId="0" fillId="0" borderId="24" xfId="0" applyBorder="1"/>
    <xf numFmtId="164" fontId="0" fillId="0" borderId="24" xfId="0" applyNumberFormat="1" applyBorder="1"/>
    <xf numFmtId="0" fontId="1" fillId="2" borderId="14" xfId="0" applyNumberFormat="1" applyFont="1" applyFill="1" applyBorder="1" applyAlignment="1">
      <alignment horizontal="center"/>
    </xf>
    <xf numFmtId="0" fontId="0" fillId="0" borderId="27" xfId="0" applyBorder="1"/>
    <xf numFmtId="0" fontId="0" fillId="0" borderId="29" xfId="0" applyBorder="1"/>
    <xf numFmtId="164" fontId="0" fillId="0" borderId="32" xfId="0" applyNumberFormat="1" applyBorder="1"/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4" fillId="0" borderId="24" xfId="0" applyNumberFormat="1" applyFont="1" applyBorder="1" applyAlignment="1">
      <alignment horizontal="center"/>
    </xf>
    <xf numFmtId="1" fontId="11" fillId="3" borderId="21" xfId="1" applyNumberFormat="1" applyBorder="1" applyAlignment="1">
      <alignment horizontal="center"/>
    </xf>
    <xf numFmtId="1" fontId="11" fillId="3" borderId="22" xfId="1" applyNumberFormat="1" applyBorder="1" applyAlignment="1">
      <alignment horizontal="center"/>
    </xf>
    <xf numFmtId="1" fontId="11" fillId="3" borderId="19" xfId="1" applyNumberFormat="1" applyBorder="1" applyAlignment="1">
      <alignment horizontal="center"/>
    </xf>
    <xf numFmtId="1" fontId="11" fillId="3" borderId="1" xfId="1" applyNumberFormat="1" applyBorder="1" applyAlignment="1">
      <alignment horizontal="center"/>
    </xf>
    <xf numFmtId="1" fontId="12" fillId="4" borderId="21" xfId="2" applyNumberFormat="1" applyBorder="1" applyAlignment="1">
      <alignment horizontal="center"/>
    </xf>
    <xf numFmtId="1" fontId="12" fillId="4" borderId="22" xfId="2" applyNumberFormat="1" applyBorder="1" applyAlignment="1">
      <alignment horizontal="center"/>
    </xf>
    <xf numFmtId="1" fontId="11" fillId="3" borderId="22" xfId="1" quotePrefix="1" applyNumberForma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28" xfId="0" applyFont="1" applyBorder="1" applyAlignment="1">
      <alignment horizontal="left"/>
    </xf>
  </cellXfs>
  <cellStyles count="3">
    <cellStyle name="Chybně" xfId="2" builtinId="27"/>
    <cellStyle name="normální" xfId="0" builtinId="0"/>
    <cellStyle name="Správně" xfId="1" builtinId="26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P51"/>
  <sheetViews>
    <sheetView tabSelected="1" topLeftCell="A11" zoomScale="70" zoomScaleNormal="70" workbookViewId="0">
      <selection activeCell="W20" sqref="W20"/>
    </sheetView>
  </sheetViews>
  <sheetFormatPr defaultRowHeight="13.2"/>
  <cols>
    <col min="2" max="2" width="7.33203125" customWidth="1"/>
    <col min="3" max="3" width="19.109375" customWidth="1"/>
    <col min="5" max="5" width="20.44140625" customWidth="1"/>
    <col min="6" max="8" width="7" customWidth="1"/>
    <col min="9" max="9" width="6.44140625" customWidth="1"/>
    <col min="10" max="12" width="7" customWidth="1"/>
    <col min="13" max="13" width="6.44140625" customWidth="1"/>
    <col min="14" max="14" width="8" customWidth="1"/>
    <col min="15" max="15" width="11.6640625" customWidth="1"/>
    <col min="16" max="16" width="6.33203125" style="1" customWidth="1"/>
    <col min="26" max="26" width="7.77734375" customWidth="1"/>
  </cols>
  <sheetData>
    <row r="1" spans="2:16" ht="28.2">
      <c r="B1" s="56" t="s">
        <v>14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6" ht="15.75" customHeight="1">
      <c r="B2" s="57" t="s">
        <v>15</v>
      </c>
      <c r="C2" s="58"/>
      <c r="D2" s="61" t="s">
        <v>0</v>
      </c>
      <c r="E2" s="61"/>
      <c r="F2" s="61"/>
      <c r="G2" s="61"/>
      <c r="H2" s="61"/>
      <c r="I2" s="61"/>
      <c r="J2" s="61"/>
      <c r="K2" s="61"/>
      <c r="L2" s="61"/>
      <c r="M2" s="59" t="s">
        <v>16</v>
      </c>
      <c r="N2" s="60"/>
      <c r="O2" s="60"/>
    </row>
    <row r="3" spans="2:16" ht="9.75" customHeight="1" thickBot="1"/>
    <row r="4" spans="2:16" ht="13.8" thickBot="1">
      <c r="B4" s="8" t="s">
        <v>1</v>
      </c>
      <c r="C4" s="9" t="s">
        <v>2</v>
      </c>
      <c r="D4" s="44" t="s">
        <v>13</v>
      </c>
      <c r="E4" s="22" t="s">
        <v>3</v>
      </c>
      <c r="F4" s="10" t="s">
        <v>4</v>
      </c>
      <c r="G4" s="11"/>
      <c r="H4" s="11"/>
      <c r="I4" s="12"/>
      <c r="J4" s="10" t="s">
        <v>5</v>
      </c>
      <c r="K4" s="11"/>
      <c r="L4" s="11"/>
      <c r="M4" s="12"/>
      <c r="N4" s="24" t="s">
        <v>6</v>
      </c>
      <c r="O4" s="13" t="s">
        <v>7</v>
      </c>
      <c r="P4" s="45" t="s">
        <v>17</v>
      </c>
    </row>
    <row r="5" spans="2:16" ht="13.8" thickBot="1">
      <c r="B5" s="14"/>
      <c r="C5" s="66"/>
      <c r="D5" s="16" t="s">
        <v>8</v>
      </c>
      <c r="E5" s="15"/>
      <c r="F5" s="17" t="s">
        <v>9</v>
      </c>
      <c r="G5" s="18" t="s">
        <v>10</v>
      </c>
      <c r="H5" s="19" t="s">
        <v>11</v>
      </c>
      <c r="I5" s="18" t="s">
        <v>12</v>
      </c>
      <c r="J5" s="19" t="s">
        <v>9</v>
      </c>
      <c r="K5" s="18" t="s">
        <v>10</v>
      </c>
      <c r="L5" s="19" t="s">
        <v>11</v>
      </c>
      <c r="M5" s="18" t="s">
        <v>12</v>
      </c>
      <c r="N5" s="20"/>
      <c r="O5" s="21"/>
      <c r="P5" s="46"/>
    </row>
    <row r="6" spans="2:16" ht="15" thickBot="1">
      <c r="B6" s="26">
        <v>98</v>
      </c>
      <c r="C6" s="65" t="s">
        <v>18</v>
      </c>
      <c r="D6" s="62">
        <v>1968</v>
      </c>
      <c r="E6" s="27" t="s">
        <v>19</v>
      </c>
      <c r="F6" s="67">
        <v>80</v>
      </c>
      <c r="G6" s="69">
        <v>90</v>
      </c>
      <c r="H6" s="31">
        <v>-95</v>
      </c>
      <c r="I6" s="33">
        <f t="shared" ref="I6:I11" si="0">IF(MAX(F6:H6)&lt;0,0,MAX(F6:H6))</f>
        <v>90</v>
      </c>
      <c r="J6" s="67">
        <v>100</v>
      </c>
      <c r="K6" s="69">
        <v>110</v>
      </c>
      <c r="L6" s="31">
        <v>-115</v>
      </c>
      <c r="M6" s="33">
        <f t="shared" ref="M6:M11" si="1">IF(MAX(J6:L6)&lt;0,0,MAX(J6:L6))</f>
        <v>110</v>
      </c>
      <c r="N6" s="34">
        <f t="shared" ref="N6:N11" si="2">SUM(I6,M6)</f>
        <v>200</v>
      </c>
      <c r="O6" s="28">
        <f>IF(ISNUMBER(B6), (IF(175.508&lt; B6,N6, TRUNC(10^(0.75194503*((LOG((B6/175.508)/LOG(10))*(LOG((B6/175.508)/LOG(10)))))),4)*N6)), 0)</f>
        <v>223.44</v>
      </c>
      <c r="P6" s="47"/>
    </row>
    <row r="7" spans="2:16" ht="14.4">
      <c r="B7" s="6">
        <v>77.7</v>
      </c>
      <c r="C7" s="64" t="s">
        <v>20</v>
      </c>
      <c r="D7" s="4">
        <v>1998</v>
      </c>
      <c r="E7" s="23" t="s">
        <v>19</v>
      </c>
      <c r="F7" s="68">
        <v>110</v>
      </c>
      <c r="G7" s="70">
        <v>115</v>
      </c>
      <c r="H7" s="35">
        <v>-120</v>
      </c>
      <c r="I7" s="37">
        <f t="shared" si="0"/>
        <v>115</v>
      </c>
      <c r="J7" s="35">
        <v>-135</v>
      </c>
      <c r="K7" s="70">
        <v>135</v>
      </c>
      <c r="L7" s="35">
        <v>-140</v>
      </c>
      <c r="M7" s="37">
        <f t="shared" si="1"/>
        <v>135</v>
      </c>
      <c r="N7" s="38">
        <f t="shared" si="2"/>
        <v>250</v>
      </c>
      <c r="O7" s="28">
        <f t="shared" ref="O7:O46" si="3">IF(ISNUMBER(B7), (IF(175.508&lt; B7,N7, TRUNC(10^(0.75194503*((LOG((B7/175.508)/LOG(10))*(LOG((B7/175.508)/LOG(10)))))),4)*N7)), 0)</f>
        <v>310.52499999999998</v>
      </c>
      <c r="P7" s="47"/>
    </row>
    <row r="8" spans="2:16" ht="14.4">
      <c r="B8" s="6">
        <v>107.9</v>
      </c>
      <c r="C8" s="2" t="s">
        <v>38</v>
      </c>
      <c r="D8" s="4">
        <v>2003</v>
      </c>
      <c r="E8" s="30" t="s">
        <v>19</v>
      </c>
      <c r="F8" s="68">
        <v>95</v>
      </c>
      <c r="G8" s="70">
        <v>100</v>
      </c>
      <c r="H8" s="35">
        <v>-105</v>
      </c>
      <c r="I8" s="37">
        <f t="shared" si="0"/>
        <v>100</v>
      </c>
      <c r="J8" s="68">
        <v>115</v>
      </c>
      <c r="K8" s="70">
        <v>122</v>
      </c>
      <c r="L8" s="39">
        <v>-130</v>
      </c>
      <c r="M8" s="37">
        <f t="shared" si="1"/>
        <v>122</v>
      </c>
      <c r="N8" s="38">
        <f t="shared" si="2"/>
        <v>222</v>
      </c>
      <c r="O8" s="28">
        <f t="shared" si="3"/>
        <v>239.82660000000001</v>
      </c>
      <c r="P8" s="48"/>
    </row>
    <row r="9" spans="2:16" ht="14.4">
      <c r="B9" s="6">
        <v>130.80000000000001</v>
      </c>
      <c r="C9" s="2" t="s">
        <v>39</v>
      </c>
      <c r="D9" s="4">
        <v>1996</v>
      </c>
      <c r="E9" s="23" t="s">
        <v>19</v>
      </c>
      <c r="F9" s="35">
        <v>-105</v>
      </c>
      <c r="G9" s="70">
        <v>105</v>
      </c>
      <c r="H9" s="35">
        <v>-112</v>
      </c>
      <c r="I9" s="37">
        <f t="shared" si="0"/>
        <v>105</v>
      </c>
      <c r="J9" s="68">
        <v>140</v>
      </c>
      <c r="K9" s="36">
        <v>-150</v>
      </c>
      <c r="L9" s="35">
        <v>-150</v>
      </c>
      <c r="M9" s="37">
        <f t="shared" si="1"/>
        <v>140</v>
      </c>
      <c r="N9" s="38">
        <f t="shared" si="2"/>
        <v>245</v>
      </c>
      <c r="O9" s="28">
        <f t="shared" si="3"/>
        <v>252.00699999999998</v>
      </c>
      <c r="P9" s="48"/>
    </row>
    <row r="10" spans="2:16" ht="14.4">
      <c r="B10" s="6">
        <v>88.7</v>
      </c>
      <c r="C10" s="2" t="s">
        <v>50</v>
      </c>
      <c r="D10" s="4">
        <v>1976</v>
      </c>
      <c r="E10" s="30" t="s">
        <v>19</v>
      </c>
      <c r="F10" s="68">
        <v>110</v>
      </c>
      <c r="G10" s="36">
        <v>-120</v>
      </c>
      <c r="H10" s="35">
        <v>-120</v>
      </c>
      <c r="I10" s="37">
        <f t="shared" si="0"/>
        <v>110</v>
      </c>
      <c r="J10" s="68">
        <v>130</v>
      </c>
      <c r="K10" s="70">
        <v>135</v>
      </c>
      <c r="L10" s="39">
        <v>-140</v>
      </c>
      <c r="M10" s="37">
        <f t="shared" si="1"/>
        <v>135</v>
      </c>
      <c r="N10" s="38">
        <f t="shared" si="2"/>
        <v>245</v>
      </c>
      <c r="O10" s="28">
        <f t="shared" si="3"/>
        <v>285.22899999999998</v>
      </c>
      <c r="P10" s="48"/>
    </row>
    <row r="11" spans="2:16" ht="15" thickBot="1">
      <c r="B11" s="6">
        <v>107</v>
      </c>
      <c r="C11" s="2" t="s">
        <v>51</v>
      </c>
      <c r="D11" s="4">
        <v>1974</v>
      </c>
      <c r="E11" s="23" t="s">
        <v>19</v>
      </c>
      <c r="F11" s="68">
        <v>120</v>
      </c>
      <c r="G11" s="36">
        <v>-130</v>
      </c>
      <c r="H11" s="35">
        <v>-130</v>
      </c>
      <c r="I11" s="37">
        <f t="shared" si="0"/>
        <v>120</v>
      </c>
      <c r="J11" s="68">
        <v>145</v>
      </c>
      <c r="K11" s="70">
        <v>153</v>
      </c>
      <c r="L11" s="73">
        <v>160</v>
      </c>
      <c r="M11" s="37">
        <f t="shared" si="1"/>
        <v>160</v>
      </c>
      <c r="N11" s="38">
        <f t="shared" si="2"/>
        <v>280</v>
      </c>
      <c r="O11" s="28">
        <f t="shared" si="3"/>
        <v>303.29599999999999</v>
      </c>
      <c r="P11" s="47"/>
    </row>
    <row r="12" spans="2:16" ht="13.8" thickBot="1">
      <c r="B12" s="7"/>
      <c r="C12" s="63"/>
      <c r="D12" s="5"/>
      <c r="E12" s="25"/>
      <c r="F12" s="40"/>
      <c r="G12" s="41"/>
      <c r="H12" s="40"/>
      <c r="I12" s="42"/>
      <c r="J12" s="40"/>
      <c r="K12" s="41"/>
      <c r="L12" s="40"/>
      <c r="M12" s="42"/>
      <c r="N12" s="43"/>
      <c r="O12" s="29">
        <f>SUM(O6:O11)-MIN(O6:O11)</f>
        <v>1390.8835999999999</v>
      </c>
      <c r="P12" s="49">
        <f>RANK(O12,($O$12,$O$19,$O$26,$O$33,$O$40,$O$47))</f>
        <v>2</v>
      </c>
    </row>
    <row r="13" spans="2:16" ht="15" thickBot="1">
      <c r="B13" s="26">
        <v>83.2</v>
      </c>
      <c r="C13" s="65" t="s">
        <v>21</v>
      </c>
      <c r="D13" s="62">
        <v>1994</v>
      </c>
      <c r="E13" s="27" t="s">
        <v>22</v>
      </c>
      <c r="F13" s="67">
        <v>100</v>
      </c>
      <c r="G13" s="69">
        <v>105</v>
      </c>
      <c r="H13" s="31">
        <v>-110</v>
      </c>
      <c r="I13" s="33">
        <f t="shared" ref="I13:I18" si="4">IF(MAX(F13:H13)&lt;0,0,MAX(F13:H13))</f>
        <v>105</v>
      </c>
      <c r="J13" s="67">
        <v>130</v>
      </c>
      <c r="K13" s="69">
        <v>140</v>
      </c>
      <c r="L13" s="67">
        <v>143</v>
      </c>
      <c r="M13" s="33">
        <f t="shared" ref="M13:M18" si="5">IF(MAX(J13:L13)&lt;0,0,MAX(J13:L13))</f>
        <v>143</v>
      </c>
      <c r="N13" s="34">
        <f t="shared" ref="N13:N18" si="6">SUM(I13,M13)</f>
        <v>248</v>
      </c>
      <c r="O13" s="28">
        <f t="shared" si="3"/>
        <v>297.476</v>
      </c>
      <c r="P13" s="48"/>
    </row>
    <row r="14" spans="2:16" ht="14.4">
      <c r="B14" s="6">
        <v>82.5</v>
      </c>
      <c r="C14" s="64" t="s">
        <v>23</v>
      </c>
      <c r="D14" s="4">
        <v>2001</v>
      </c>
      <c r="E14" s="23" t="s">
        <v>22</v>
      </c>
      <c r="F14" s="68">
        <v>75</v>
      </c>
      <c r="G14" s="70">
        <v>79</v>
      </c>
      <c r="H14" s="35">
        <v>-82</v>
      </c>
      <c r="I14" s="37">
        <f t="shared" si="4"/>
        <v>79</v>
      </c>
      <c r="J14" s="68">
        <v>93</v>
      </c>
      <c r="K14" s="70">
        <v>97</v>
      </c>
      <c r="L14" s="35">
        <v>-100</v>
      </c>
      <c r="M14" s="37">
        <f t="shared" si="5"/>
        <v>97</v>
      </c>
      <c r="N14" s="38">
        <f t="shared" si="6"/>
        <v>176</v>
      </c>
      <c r="O14" s="28">
        <f t="shared" si="3"/>
        <v>211.99199999999999</v>
      </c>
      <c r="P14" s="48"/>
    </row>
    <row r="15" spans="2:16" ht="14.4">
      <c r="B15" s="6">
        <v>95</v>
      </c>
      <c r="C15" s="2" t="s">
        <v>40</v>
      </c>
      <c r="D15" s="4">
        <v>1990</v>
      </c>
      <c r="E15" s="30" t="s">
        <v>22</v>
      </c>
      <c r="F15" s="68">
        <v>93</v>
      </c>
      <c r="G15" s="36">
        <v>-97</v>
      </c>
      <c r="H15" s="35">
        <v>-97</v>
      </c>
      <c r="I15" s="37">
        <f t="shared" si="4"/>
        <v>93</v>
      </c>
      <c r="J15" s="68">
        <v>120</v>
      </c>
      <c r="K15" s="70">
        <v>125</v>
      </c>
      <c r="L15" s="39">
        <v>-130</v>
      </c>
      <c r="M15" s="37">
        <f t="shared" si="5"/>
        <v>125</v>
      </c>
      <c r="N15" s="38">
        <f t="shared" si="6"/>
        <v>218</v>
      </c>
      <c r="O15" s="28">
        <f t="shared" si="3"/>
        <v>246.53620000000001</v>
      </c>
      <c r="P15" s="48"/>
    </row>
    <row r="16" spans="2:16" ht="14.4">
      <c r="B16" s="6">
        <v>75.2</v>
      </c>
      <c r="C16" s="2" t="s">
        <v>41</v>
      </c>
      <c r="D16" s="4">
        <v>1999</v>
      </c>
      <c r="E16" s="23" t="s">
        <v>22</v>
      </c>
      <c r="F16" s="68">
        <v>80</v>
      </c>
      <c r="G16" s="70">
        <v>85</v>
      </c>
      <c r="H16" s="35">
        <v>-90</v>
      </c>
      <c r="I16" s="37">
        <f t="shared" si="4"/>
        <v>85</v>
      </c>
      <c r="J16" s="68">
        <v>105</v>
      </c>
      <c r="K16" s="70">
        <v>110</v>
      </c>
      <c r="L16" s="35">
        <v>-113</v>
      </c>
      <c r="M16" s="37">
        <f t="shared" si="5"/>
        <v>110</v>
      </c>
      <c r="N16" s="38">
        <f t="shared" si="6"/>
        <v>195</v>
      </c>
      <c r="O16" s="28">
        <f t="shared" si="3"/>
        <v>246.5385</v>
      </c>
      <c r="P16" s="47"/>
    </row>
    <row r="17" spans="2:16" ht="14.4">
      <c r="B17" s="6">
        <v>72</v>
      </c>
      <c r="C17" s="2" t="s">
        <v>52</v>
      </c>
      <c r="D17" s="4">
        <v>1992</v>
      </c>
      <c r="E17" s="30" t="s">
        <v>22</v>
      </c>
      <c r="F17" s="68">
        <v>90</v>
      </c>
      <c r="G17" s="36">
        <v>-95</v>
      </c>
      <c r="H17" s="35">
        <v>-95</v>
      </c>
      <c r="I17" s="37">
        <f t="shared" si="4"/>
        <v>90</v>
      </c>
      <c r="J17" s="68">
        <v>110</v>
      </c>
      <c r="K17" s="70">
        <v>115</v>
      </c>
      <c r="L17" s="73">
        <v>117</v>
      </c>
      <c r="M17" s="37">
        <f t="shared" si="5"/>
        <v>117</v>
      </c>
      <c r="N17" s="38">
        <f t="shared" si="6"/>
        <v>207</v>
      </c>
      <c r="O17" s="28">
        <f t="shared" si="3"/>
        <v>268.25130000000001</v>
      </c>
      <c r="P17" s="47"/>
    </row>
    <row r="18" spans="2:16" ht="15" thickBot="1">
      <c r="B18" s="6">
        <v>117.2</v>
      </c>
      <c r="C18" s="2" t="s">
        <v>53</v>
      </c>
      <c r="D18" s="4">
        <v>1978</v>
      </c>
      <c r="E18" s="23" t="s">
        <v>22</v>
      </c>
      <c r="F18" s="68">
        <v>90</v>
      </c>
      <c r="G18" s="70">
        <v>100</v>
      </c>
      <c r="H18" s="35">
        <v>-103</v>
      </c>
      <c r="I18" s="37">
        <f t="shared" si="4"/>
        <v>100</v>
      </c>
      <c r="J18" s="35">
        <v>-120</v>
      </c>
      <c r="K18" s="70">
        <v>120</v>
      </c>
      <c r="L18" s="73">
        <v>125</v>
      </c>
      <c r="M18" s="37">
        <f t="shared" si="5"/>
        <v>125</v>
      </c>
      <c r="N18" s="38">
        <f t="shared" si="6"/>
        <v>225</v>
      </c>
      <c r="O18" s="28">
        <f t="shared" si="3"/>
        <v>237.285</v>
      </c>
      <c r="P18" s="48"/>
    </row>
    <row r="19" spans="2:16" ht="13.8" thickBot="1">
      <c r="B19" s="7"/>
      <c r="C19" s="63"/>
      <c r="D19" s="5"/>
      <c r="E19" s="25"/>
      <c r="F19" s="40"/>
      <c r="G19" s="41"/>
      <c r="H19" s="40"/>
      <c r="I19" s="42"/>
      <c r="J19" s="40"/>
      <c r="K19" s="41"/>
      <c r="L19" s="40"/>
      <c r="M19" s="42"/>
      <c r="N19" s="43"/>
      <c r="O19" s="29">
        <f>SUM(O13:O18)-MIN(O13:O18)</f>
        <v>1296.087</v>
      </c>
      <c r="P19" s="49">
        <f>RANK(O19,($O$12,$O$19,$O$26,$O$33,$O$40,$O$47))</f>
        <v>5</v>
      </c>
    </row>
    <row r="20" spans="2:16" ht="15" thickBot="1">
      <c r="B20" s="26">
        <v>73.7</v>
      </c>
      <c r="C20" s="65" t="s">
        <v>24</v>
      </c>
      <c r="D20" s="62">
        <v>1965</v>
      </c>
      <c r="E20" s="27" t="s">
        <v>25</v>
      </c>
      <c r="F20" s="67">
        <v>60</v>
      </c>
      <c r="G20" s="69">
        <v>65</v>
      </c>
      <c r="H20" s="67">
        <v>68</v>
      </c>
      <c r="I20" s="33">
        <f t="shared" ref="I20:I25" si="7">IF(MAX(F20:H20)&lt;0,0,MAX(F20:H20))</f>
        <v>68</v>
      </c>
      <c r="J20" s="67">
        <v>80</v>
      </c>
      <c r="K20" s="69">
        <v>85</v>
      </c>
      <c r="L20" s="67">
        <v>90</v>
      </c>
      <c r="M20" s="33">
        <f t="shared" ref="M20:M25" si="8">IF(MAX(J20:L20)&lt;0,0,MAX(J20:L20))</f>
        <v>90</v>
      </c>
      <c r="N20" s="34">
        <f t="shared" ref="N20:N25" si="9">SUM(I20,M20)</f>
        <v>158</v>
      </c>
      <c r="O20" s="28">
        <f t="shared" si="3"/>
        <v>202.03459999999998</v>
      </c>
      <c r="P20" s="47"/>
    </row>
    <row r="21" spans="2:16" ht="14.4">
      <c r="B21" s="6">
        <v>68.7</v>
      </c>
      <c r="C21" s="64" t="s">
        <v>26</v>
      </c>
      <c r="D21" s="4">
        <v>2002</v>
      </c>
      <c r="E21" s="23" t="s">
        <v>25</v>
      </c>
      <c r="F21" s="68">
        <v>65</v>
      </c>
      <c r="G21" s="70">
        <v>70</v>
      </c>
      <c r="H21" s="68">
        <v>75</v>
      </c>
      <c r="I21" s="37">
        <f t="shared" si="7"/>
        <v>75</v>
      </c>
      <c r="J21" s="68">
        <v>80</v>
      </c>
      <c r="K21" s="70">
        <v>85</v>
      </c>
      <c r="L21" s="68">
        <v>90</v>
      </c>
      <c r="M21" s="37">
        <f t="shared" si="8"/>
        <v>90</v>
      </c>
      <c r="N21" s="38">
        <f t="shared" si="9"/>
        <v>165</v>
      </c>
      <c r="O21" s="28">
        <f t="shared" si="3"/>
        <v>219.91200000000001</v>
      </c>
      <c r="P21" s="47"/>
    </row>
    <row r="22" spans="2:16" ht="14.4">
      <c r="B22" s="6">
        <v>100.1</v>
      </c>
      <c r="C22" s="2" t="s">
        <v>42</v>
      </c>
      <c r="D22" s="4">
        <v>1997</v>
      </c>
      <c r="E22" s="30" t="s">
        <v>25</v>
      </c>
      <c r="F22" s="68">
        <v>105</v>
      </c>
      <c r="G22" s="70">
        <v>110</v>
      </c>
      <c r="H22" s="68">
        <v>117</v>
      </c>
      <c r="I22" s="37">
        <f t="shared" si="7"/>
        <v>117</v>
      </c>
      <c r="J22" s="68">
        <v>130</v>
      </c>
      <c r="K22" s="36">
        <v>-136</v>
      </c>
      <c r="L22" s="39">
        <v>-137</v>
      </c>
      <c r="M22" s="37">
        <f t="shared" si="8"/>
        <v>130</v>
      </c>
      <c r="N22" s="38">
        <f t="shared" si="9"/>
        <v>247</v>
      </c>
      <c r="O22" s="28">
        <f t="shared" si="3"/>
        <v>273.77480000000003</v>
      </c>
      <c r="P22" s="47"/>
    </row>
    <row r="23" spans="2:16" ht="14.4">
      <c r="B23" s="6">
        <v>103.8</v>
      </c>
      <c r="C23" s="2" t="s">
        <v>43</v>
      </c>
      <c r="D23" s="4">
        <v>1980</v>
      </c>
      <c r="E23" s="23" t="s">
        <v>25</v>
      </c>
      <c r="F23" s="35">
        <v>-80</v>
      </c>
      <c r="G23" s="36">
        <v>-80</v>
      </c>
      <c r="H23" s="68">
        <v>80</v>
      </c>
      <c r="I23" s="37">
        <f t="shared" si="7"/>
        <v>80</v>
      </c>
      <c r="J23" s="68">
        <v>100</v>
      </c>
      <c r="K23" s="70">
        <v>108</v>
      </c>
      <c r="L23" s="68">
        <v>114</v>
      </c>
      <c r="M23" s="37">
        <f t="shared" si="8"/>
        <v>114</v>
      </c>
      <c r="N23" s="38">
        <f t="shared" si="9"/>
        <v>194</v>
      </c>
      <c r="O23" s="28">
        <f t="shared" si="3"/>
        <v>212.2748</v>
      </c>
      <c r="P23" s="48"/>
    </row>
    <row r="24" spans="2:16" ht="14.4">
      <c r="B24" s="6">
        <v>85.1</v>
      </c>
      <c r="C24" s="2" t="s">
        <v>54</v>
      </c>
      <c r="D24" s="4">
        <v>1998</v>
      </c>
      <c r="E24" s="30" t="s">
        <v>25</v>
      </c>
      <c r="F24" s="35">
        <v>-110</v>
      </c>
      <c r="G24" s="70">
        <v>110</v>
      </c>
      <c r="H24" s="68">
        <v>116</v>
      </c>
      <c r="I24" s="37">
        <f t="shared" si="7"/>
        <v>116</v>
      </c>
      <c r="J24" s="68">
        <v>125</v>
      </c>
      <c r="K24" s="70">
        <v>135</v>
      </c>
      <c r="L24" s="39">
        <v>-145</v>
      </c>
      <c r="M24" s="37">
        <f t="shared" si="8"/>
        <v>135</v>
      </c>
      <c r="N24" s="38">
        <f t="shared" si="9"/>
        <v>251</v>
      </c>
      <c r="O24" s="28">
        <f t="shared" si="3"/>
        <v>297.83660000000003</v>
      </c>
      <c r="P24" s="48"/>
    </row>
    <row r="25" spans="2:16" ht="15" thickBot="1">
      <c r="B25" s="6">
        <v>93.6</v>
      </c>
      <c r="C25" s="2" t="s">
        <v>55</v>
      </c>
      <c r="D25" s="4">
        <v>2002</v>
      </c>
      <c r="E25" s="23" t="s">
        <v>25</v>
      </c>
      <c r="F25" s="68">
        <v>88</v>
      </c>
      <c r="G25" s="70">
        <v>92</v>
      </c>
      <c r="H25" s="68">
        <v>98</v>
      </c>
      <c r="I25" s="37">
        <f t="shared" si="7"/>
        <v>98</v>
      </c>
      <c r="J25" s="68">
        <v>108</v>
      </c>
      <c r="K25" s="70">
        <v>114</v>
      </c>
      <c r="L25" s="39">
        <v>-120</v>
      </c>
      <c r="M25" s="37">
        <f t="shared" si="8"/>
        <v>114</v>
      </c>
      <c r="N25" s="38">
        <f t="shared" si="9"/>
        <v>212</v>
      </c>
      <c r="O25" s="28">
        <f t="shared" si="3"/>
        <v>241.19239999999999</v>
      </c>
      <c r="P25" s="48"/>
    </row>
    <row r="26" spans="2:16" ht="13.8" thickBot="1">
      <c r="B26" s="7"/>
      <c r="C26" s="63"/>
      <c r="D26" s="5"/>
      <c r="E26" s="25"/>
      <c r="F26" s="40"/>
      <c r="G26" s="41"/>
      <c r="H26" s="40"/>
      <c r="I26" s="42"/>
      <c r="J26" s="40"/>
      <c r="K26" s="41"/>
      <c r="L26" s="40"/>
      <c r="M26" s="42"/>
      <c r="N26" s="43"/>
      <c r="O26" s="29">
        <f>SUM(O20:O25)-MIN(O20:O25)</f>
        <v>1244.9906000000001</v>
      </c>
      <c r="P26" s="49">
        <f>RANK(O26,($O$12,$O$19,$O$26,$O$33,$O$40,$O$47))</f>
        <v>6</v>
      </c>
    </row>
    <row r="27" spans="2:16" ht="15" thickBot="1">
      <c r="B27" s="26">
        <v>90.1</v>
      </c>
      <c r="C27" s="65" t="s">
        <v>27</v>
      </c>
      <c r="D27" s="62">
        <v>1964</v>
      </c>
      <c r="E27" s="27" t="s">
        <v>28</v>
      </c>
      <c r="F27" s="67">
        <v>100</v>
      </c>
      <c r="G27" s="32">
        <v>-105</v>
      </c>
      <c r="H27" s="71" t="s">
        <v>62</v>
      </c>
      <c r="I27" s="33">
        <f t="shared" ref="I27:I32" si="10">IF(MAX(F27:H27)&lt;0,0,MAX(F27:H27))</f>
        <v>100</v>
      </c>
      <c r="J27" s="67">
        <v>100</v>
      </c>
      <c r="K27" s="69">
        <v>110</v>
      </c>
      <c r="L27" s="71" t="s">
        <v>62</v>
      </c>
      <c r="M27" s="33">
        <f t="shared" ref="M27:M32" si="11">IF(MAX(J27:L27)&lt;0,0,MAX(J27:L27))</f>
        <v>110</v>
      </c>
      <c r="N27" s="34">
        <f t="shared" ref="N27:N32" si="12">SUM(I27,M27)</f>
        <v>210</v>
      </c>
      <c r="O27" s="28">
        <f t="shared" si="3"/>
        <v>242.80199999999996</v>
      </c>
      <c r="P27" s="47"/>
    </row>
    <row r="28" spans="2:16" ht="14.4">
      <c r="B28" s="6">
        <v>122</v>
      </c>
      <c r="C28" s="64" t="s">
        <v>29</v>
      </c>
      <c r="D28" s="4">
        <v>1973</v>
      </c>
      <c r="E28" s="23" t="s">
        <v>30</v>
      </c>
      <c r="F28" s="68">
        <v>105</v>
      </c>
      <c r="G28" s="70">
        <v>110</v>
      </c>
      <c r="H28" s="68">
        <v>115</v>
      </c>
      <c r="I28" s="37">
        <f t="shared" si="10"/>
        <v>115</v>
      </c>
      <c r="J28" s="68">
        <v>130</v>
      </c>
      <c r="K28" s="70">
        <v>140</v>
      </c>
      <c r="L28" s="68">
        <v>150</v>
      </c>
      <c r="M28" s="37">
        <f t="shared" si="11"/>
        <v>150</v>
      </c>
      <c r="N28" s="38">
        <f t="shared" si="12"/>
        <v>265</v>
      </c>
      <c r="O28" s="28">
        <f t="shared" si="3"/>
        <v>276.68650000000002</v>
      </c>
      <c r="P28" s="48"/>
    </row>
    <row r="29" spans="2:16" ht="14.4">
      <c r="B29" s="6">
        <v>83.6</v>
      </c>
      <c r="C29" s="2" t="s">
        <v>44</v>
      </c>
      <c r="D29" s="4">
        <v>1994</v>
      </c>
      <c r="E29" s="30" t="s">
        <v>30</v>
      </c>
      <c r="F29" s="68">
        <v>110</v>
      </c>
      <c r="G29" s="70">
        <v>115</v>
      </c>
      <c r="H29" s="68">
        <v>120</v>
      </c>
      <c r="I29" s="37">
        <f t="shared" si="10"/>
        <v>120</v>
      </c>
      <c r="J29" s="68">
        <v>150</v>
      </c>
      <c r="K29" s="36">
        <v>-155</v>
      </c>
      <c r="L29" s="73">
        <v>155</v>
      </c>
      <c r="M29" s="37">
        <f t="shared" si="11"/>
        <v>155</v>
      </c>
      <c r="N29" s="38">
        <f t="shared" si="12"/>
        <v>275</v>
      </c>
      <c r="O29" s="28">
        <f t="shared" si="3"/>
        <v>329.09250000000003</v>
      </c>
      <c r="P29" s="48"/>
    </row>
    <row r="30" spans="2:16" ht="14.4">
      <c r="B30" s="6">
        <v>82</v>
      </c>
      <c r="C30" s="2" t="s">
        <v>45</v>
      </c>
      <c r="D30" s="4">
        <v>1990</v>
      </c>
      <c r="E30" s="23" t="s">
        <v>30</v>
      </c>
      <c r="F30" s="68">
        <v>95</v>
      </c>
      <c r="G30" s="70">
        <v>100</v>
      </c>
      <c r="H30" s="68">
        <v>105</v>
      </c>
      <c r="I30" s="37">
        <f t="shared" si="10"/>
        <v>105</v>
      </c>
      <c r="J30" s="68">
        <v>115</v>
      </c>
      <c r="K30" s="70">
        <v>120</v>
      </c>
      <c r="L30" s="35">
        <v>-125</v>
      </c>
      <c r="M30" s="37">
        <f t="shared" si="11"/>
        <v>120</v>
      </c>
      <c r="N30" s="38">
        <f t="shared" si="12"/>
        <v>225</v>
      </c>
      <c r="O30" s="28">
        <f t="shared" si="3"/>
        <v>271.82249999999999</v>
      </c>
      <c r="P30" s="48"/>
    </row>
    <row r="31" spans="2:16" ht="14.4">
      <c r="B31" s="6">
        <v>73.099999999999994</v>
      </c>
      <c r="C31" s="2" t="s">
        <v>56</v>
      </c>
      <c r="D31" s="4">
        <v>1995</v>
      </c>
      <c r="E31" s="30" t="s">
        <v>30</v>
      </c>
      <c r="F31" s="68">
        <v>85</v>
      </c>
      <c r="G31" s="70">
        <v>90</v>
      </c>
      <c r="H31" s="35">
        <v>-95</v>
      </c>
      <c r="I31" s="37">
        <f t="shared" si="10"/>
        <v>90</v>
      </c>
      <c r="J31" s="68">
        <v>105</v>
      </c>
      <c r="K31" s="36">
        <v>-110</v>
      </c>
      <c r="L31" s="39">
        <v>-112</v>
      </c>
      <c r="M31" s="37">
        <f t="shared" si="11"/>
        <v>105</v>
      </c>
      <c r="N31" s="38">
        <f t="shared" si="12"/>
        <v>195</v>
      </c>
      <c r="O31" s="28">
        <f t="shared" si="3"/>
        <v>250.49699999999999</v>
      </c>
      <c r="P31" s="47"/>
    </row>
    <row r="32" spans="2:16" ht="15" thickBot="1">
      <c r="B32" s="6">
        <v>81.7</v>
      </c>
      <c r="C32" s="2" t="s">
        <v>57</v>
      </c>
      <c r="D32" s="4">
        <v>1999</v>
      </c>
      <c r="E32" s="23" t="s">
        <v>30</v>
      </c>
      <c r="F32" s="68">
        <v>80</v>
      </c>
      <c r="G32" s="70">
        <v>85</v>
      </c>
      <c r="H32" s="68">
        <v>90</v>
      </c>
      <c r="I32" s="37">
        <f t="shared" si="10"/>
        <v>90</v>
      </c>
      <c r="J32" s="68">
        <v>102</v>
      </c>
      <c r="K32" s="70">
        <v>107</v>
      </c>
      <c r="L32" s="39">
        <v>-112</v>
      </c>
      <c r="M32" s="37">
        <f t="shared" si="11"/>
        <v>107</v>
      </c>
      <c r="N32" s="38">
        <f t="shared" si="12"/>
        <v>197</v>
      </c>
      <c r="O32" s="28">
        <f t="shared" si="3"/>
        <v>238.42909999999998</v>
      </c>
      <c r="P32" s="47"/>
    </row>
    <row r="33" spans="2:16" ht="13.8" thickBot="1">
      <c r="B33" s="7"/>
      <c r="C33" s="63"/>
      <c r="D33" s="5"/>
      <c r="E33" s="25"/>
      <c r="F33" s="40"/>
      <c r="G33" s="41"/>
      <c r="H33" s="40"/>
      <c r="I33" s="42"/>
      <c r="J33" s="40"/>
      <c r="K33" s="41"/>
      <c r="L33" s="40"/>
      <c r="M33" s="42"/>
      <c r="N33" s="43"/>
      <c r="O33" s="29">
        <f>SUM(O27:O32)-MIN(O27:O32)</f>
        <v>1370.9005</v>
      </c>
      <c r="P33" s="49">
        <f>RANK(O33,($O$12,$O$19,$O$26,$O$33,$O$40,$O$47))</f>
        <v>3</v>
      </c>
    </row>
    <row r="34" spans="2:16" ht="15" thickBot="1">
      <c r="B34" s="26">
        <v>102.6</v>
      </c>
      <c r="C34" s="65" t="s">
        <v>31</v>
      </c>
      <c r="D34" s="62">
        <v>1991</v>
      </c>
      <c r="E34" s="27" t="s">
        <v>32</v>
      </c>
      <c r="F34" s="67">
        <v>110</v>
      </c>
      <c r="G34" s="69">
        <v>120</v>
      </c>
      <c r="H34" s="67">
        <v>127</v>
      </c>
      <c r="I34" s="33">
        <f t="shared" ref="I34:I39" si="13">IF(MAX(F34:H34)&lt;0,0,MAX(F34:H34))</f>
        <v>127</v>
      </c>
      <c r="J34" s="67">
        <v>135</v>
      </c>
      <c r="K34" s="69">
        <v>142</v>
      </c>
      <c r="L34" s="31">
        <v>-150</v>
      </c>
      <c r="M34" s="33">
        <f t="shared" ref="M34:M39" si="14">IF(MAX(J34:L34)&lt;0,0,MAX(J34:L34))</f>
        <v>142</v>
      </c>
      <c r="N34" s="34">
        <f t="shared" ref="N34:N39" si="15">SUM(I34,M34)</f>
        <v>269</v>
      </c>
      <c r="O34" s="28">
        <f t="shared" si="3"/>
        <v>295.52339999999998</v>
      </c>
      <c r="P34" s="48"/>
    </row>
    <row r="35" spans="2:16" ht="14.4">
      <c r="B35" s="6">
        <v>83</v>
      </c>
      <c r="C35" s="64" t="s">
        <v>33</v>
      </c>
      <c r="D35" s="4">
        <v>1992</v>
      </c>
      <c r="E35" s="23" t="s">
        <v>34</v>
      </c>
      <c r="F35" s="68">
        <v>80</v>
      </c>
      <c r="G35" s="70">
        <v>90</v>
      </c>
      <c r="H35" s="35">
        <v>-95</v>
      </c>
      <c r="I35" s="37">
        <f t="shared" si="13"/>
        <v>90</v>
      </c>
      <c r="J35" s="68">
        <v>110</v>
      </c>
      <c r="K35" s="36">
        <v>-120</v>
      </c>
      <c r="L35" s="35">
        <v>-120</v>
      </c>
      <c r="M35" s="37">
        <f t="shared" si="14"/>
        <v>110</v>
      </c>
      <c r="N35" s="38">
        <f t="shared" si="15"/>
        <v>200</v>
      </c>
      <c r="O35" s="28">
        <f t="shared" si="3"/>
        <v>240.18</v>
      </c>
      <c r="P35" s="47"/>
    </row>
    <row r="36" spans="2:16" ht="14.4">
      <c r="B36" s="6">
        <v>102</v>
      </c>
      <c r="C36" s="2" t="s">
        <v>46</v>
      </c>
      <c r="D36" s="4">
        <v>1998</v>
      </c>
      <c r="E36" s="30" t="s">
        <v>34</v>
      </c>
      <c r="F36" s="35">
        <v>-110</v>
      </c>
      <c r="G36" s="70">
        <v>110</v>
      </c>
      <c r="H36" s="68">
        <v>116</v>
      </c>
      <c r="I36" s="37">
        <f t="shared" si="13"/>
        <v>116</v>
      </c>
      <c r="J36" s="68">
        <v>125</v>
      </c>
      <c r="K36" s="36">
        <v>-132</v>
      </c>
      <c r="L36" s="39">
        <v>-132</v>
      </c>
      <c r="M36" s="37">
        <f t="shared" si="14"/>
        <v>125</v>
      </c>
      <c r="N36" s="38">
        <f t="shared" si="15"/>
        <v>241</v>
      </c>
      <c r="O36" s="28">
        <f t="shared" si="3"/>
        <v>265.31689999999998</v>
      </c>
      <c r="P36" s="47"/>
    </row>
    <row r="37" spans="2:16" ht="14.4">
      <c r="B37" s="6">
        <v>80</v>
      </c>
      <c r="C37" s="2" t="s">
        <v>47</v>
      </c>
      <c r="D37" s="4">
        <v>1994</v>
      </c>
      <c r="E37" s="23" t="s">
        <v>34</v>
      </c>
      <c r="F37" s="68">
        <v>90</v>
      </c>
      <c r="G37" s="36">
        <v>-100</v>
      </c>
      <c r="H37" s="68">
        <v>100</v>
      </c>
      <c r="I37" s="37">
        <f t="shared" si="13"/>
        <v>100</v>
      </c>
      <c r="J37" s="68">
        <v>112</v>
      </c>
      <c r="K37" s="70">
        <v>120</v>
      </c>
      <c r="L37" s="68">
        <v>128</v>
      </c>
      <c r="M37" s="37">
        <f t="shared" si="14"/>
        <v>128</v>
      </c>
      <c r="N37" s="38">
        <f t="shared" si="15"/>
        <v>228</v>
      </c>
      <c r="O37" s="28">
        <f t="shared" si="3"/>
        <v>278.91239999999999</v>
      </c>
      <c r="P37" s="47"/>
    </row>
    <row r="38" spans="2:16" ht="14.4">
      <c r="B38" s="6">
        <v>103.4</v>
      </c>
      <c r="C38" s="2" t="s">
        <v>58</v>
      </c>
      <c r="D38" s="4">
        <v>1996</v>
      </c>
      <c r="E38" s="30" t="s">
        <v>34</v>
      </c>
      <c r="F38" s="68">
        <v>50</v>
      </c>
      <c r="G38" s="70">
        <v>60</v>
      </c>
      <c r="H38" s="35">
        <v>-70</v>
      </c>
      <c r="I38" s="37">
        <f t="shared" si="13"/>
        <v>60</v>
      </c>
      <c r="J38" s="68">
        <v>70</v>
      </c>
      <c r="K38" s="36">
        <v>-80</v>
      </c>
      <c r="L38" s="72" t="s">
        <v>62</v>
      </c>
      <c r="M38" s="37">
        <f t="shared" si="14"/>
        <v>70</v>
      </c>
      <c r="N38" s="38">
        <f t="shared" si="15"/>
        <v>130</v>
      </c>
      <c r="O38" s="28">
        <f t="shared" si="3"/>
        <v>142.44099999999997</v>
      </c>
      <c r="P38" s="48"/>
    </row>
    <row r="39" spans="2:16" ht="15" thickBot="1">
      <c r="B39" s="6">
        <v>83.9</v>
      </c>
      <c r="C39" s="2" t="s">
        <v>59</v>
      </c>
      <c r="D39" s="4">
        <v>1999</v>
      </c>
      <c r="E39" s="23" t="s">
        <v>34</v>
      </c>
      <c r="F39" s="35">
        <v>-100</v>
      </c>
      <c r="G39" s="70">
        <v>100</v>
      </c>
      <c r="H39" s="35">
        <v>-105</v>
      </c>
      <c r="I39" s="37">
        <f t="shared" si="13"/>
        <v>100</v>
      </c>
      <c r="J39" s="68">
        <v>120</v>
      </c>
      <c r="K39" s="36">
        <v>-128</v>
      </c>
      <c r="L39" s="73">
        <v>128</v>
      </c>
      <c r="M39" s="37">
        <f t="shared" si="14"/>
        <v>128</v>
      </c>
      <c r="N39" s="38">
        <f t="shared" si="15"/>
        <v>228</v>
      </c>
      <c r="O39" s="28">
        <f t="shared" si="3"/>
        <v>272.36880000000002</v>
      </c>
      <c r="P39" s="48"/>
    </row>
    <row r="40" spans="2:16" ht="13.8" thickBot="1">
      <c r="B40" s="7"/>
      <c r="C40" s="63"/>
      <c r="D40" s="5"/>
      <c r="E40" s="25"/>
      <c r="F40" s="40"/>
      <c r="G40" s="41"/>
      <c r="H40" s="40"/>
      <c r="I40" s="42"/>
      <c r="J40" s="40"/>
      <c r="K40" s="41"/>
      <c r="L40" s="40"/>
      <c r="M40" s="42"/>
      <c r="N40" s="43"/>
      <c r="O40" s="29">
        <f>SUM(O34:O39)-MIN(O34:O39)</f>
        <v>1352.3014999999998</v>
      </c>
      <c r="P40" s="49">
        <f>RANK(O40,($O$12,$O$19,$O$26,$O$33,$O$40,$O$47))</f>
        <v>4</v>
      </c>
    </row>
    <row r="41" spans="2:16" ht="15" thickBot="1">
      <c r="B41" s="26">
        <v>86.7</v>
      </c>
      <c r="C41" s="65" t="s">
        <v>35</v>
      </c>
      <c r="D41" s="62">
        <v>1988</v>
      </c>
      <c r="E41" s="27" t="s">
        <v>36</v>
      </c>
      <c r="F41" s="67">
        <v>110</v>
      </c>
      <c r="G41" s="69">
        <v>115</v>
      </c>
      <c r="H41" s="67">
        <v>120</v>
      </c>
      <c r="I41" s="33">
        <f t="shared" ref="I41:I46" si="16">IF(MAX(F41:H41)&lt;0,0,MAX(F41:H41))</f>
        <v>120</v>
      </c>
      <c r="J41" s="67">
        <v>135</v>
      </c>
      <c r="K41" s="32">
        <v>-141</v>
      </c>
      <c r="L41" s="67">
        <v>142</v>
      </c>
      <c r="M41" s="33">
        <f t="shared" ref="M41:M46" si="17">IF(MAX(J41:L41)&lt;0,0,MAX(J41:L41))</f>
        <v>142</v>
      </c>
      <c r="N41" s="34">
        <f t="shared" ref="N41:N46" si="18">SUM(I41,M41)</f>
        <v>262</v>
      </c>
      <c r="O41" s="28">
        <f t="shared" si="3"/>
        <v>308.19059999999996</v>
      </c>
      <c r="P41" s="47"/>
    </row>
    <row r="42" spans="2:16" ht="14.4">
      <c r="B42" s="6">
        <v>92.8</v>
      </c>
      <c r="C42" s="64" t="s">
        <v>37</v>
      </c>
      <c r="D42" s="4">
        <v>1994</v>
      </c>
      <c r="E42" s="23" t="s">
        <v>36</v>
      </c>
      <c r="F42" s="35">
        <v>-90</v>
      </c>
      <c r="G42" s="70">
        <v>90</v>
      </c>
      <c r="H42" s="35">
        <v>-100</v>
      </c>
      <c r="I42" s="37">
        <f t="shared" si="16"/>
        <v>90</v>
      </c>
      <c r="J42" s="68">
        <v>115</v>
      </c>
      <c r="K42" s="36">
        <v>-120</v>
      </c>
      <c r="L42" s="68">
        <v>121</v>
      </c>
      <c r="M42" s="37">
        <f t="shared" si="17"/>
        <v>121</v>
      </c>
      <c r="N42" s="38">
        <f t="shared" si="18"/>
        <v>211</v>
      </c>
      <c r="O42" s="28">
        <f t="shared" si="3"/>
        <v>240.91979999999998</v>
      </c>
      <c r="P42" s="47"/>
    </row>
    <row r="43" spans="2:16" ht="14.4">
      <c r="B43" s="6">
        <v>87.9</v>
      </c>
      <c r="C43" s="2" t="s">
        <v>48</v>
      </c>
      <c r="D43" s="4">
        <v>1988</v>
      </c>
      <c r="E43" s="30" t="s">
        <v>36</v>
      </c>
      <c r="F43" s="68">
        <v>113</v>
      </c>
      <c r="G43" s="70">
        <v>118</v>
      </c>
      <c r="H43" s="68">
        <v>121</v>
      </c>
      <c r="I43" s="37">
        <f t="shared" si="16"/>
        <v>121</v>
      </c>
      <c r="J43" s="68">
        <v>145</v>
      </c>
      <c r="K43" s="36">
        <v>-152</v>
      </c>
      <c r="L43" s="39">
        <v>-153</v>
      </c>
      <c r="M43" s="37">
        <f t="shared" si="17"/>
        <v>145</v>
      </c>
      <c r="N43" s="38">
        <f t="shared" si="18"/>
        <v>266</v>
      </c>
      <c r="O43" s="28">
        <f t="shared" si="3"/>
        <v>310.92740000000003</v>
      </c>
      <c r="P43" s="48"/>
    </row>
    <row r="44" spans="2:16" ht="14.4">
      <c r="B44" s="6">
        <v>92.4</v>
      </c>
      <c r="C44" s="2" t="s">
        <v>49</v>
      </c>
      <c r="D44" s="4">
        <v>1991</v>
      </c>
      <c r="E44" s="23" t="s">
        <v>36</v>
      </c>
      <c r="F44" s="68">
        <v>80</v>
      </c>
      <c r="G44" s="36">
        <v>-91</v>
      </c>
      <c r="H44" s="35">
        <v>-91</v>
      </c>
      <c r="I44" s="37">
        <f t="shared" si="16"/>
        <v>80</v>
      </c>
      <c r="J44" s="68">
        <v>100</v>
      </c>
      <c r="K44" s="70">
        <v>110</v>
      </c>
      <c r="L44" s="35">
        <v>-126</v>
      </c>
      <c r="M44" s="37">
        <f t="shared" si="17"/>
        <v>110</v>
      </c>
      <c r="N44" s="38">
        <f t="shared" si="18"/>
        <v>190</v>
      </c>
      <c r="O44" s="28">
        <f t="shared" si="3"/>
        <v>217.32199999999997</v>
      </c>
      <c r="P44" s="48"/>
    </row>
    <row r="45" spans="2:16" ht="14.4">
      <c r="B45" s="6">
        <v>83.1</v>
      </c>
      <c r="C45" s="2" t="s">
        <v>60</v>
      </c>
      <c r="D45" s="4">
        <v>1992</v>
      </c>
      <c r="E45" s="30" t="s">
        <v>36</v>
      </c>
      <c r="F45" s="68">
        <v>100</v>
      </c>
      <c r="G45" s="36">
        <v>-105</v>
      </c>
      <c r="H45" s="68">
        <v>-106</v>
      </c>
      <c r="I45" s="37">
        <f t="shared" si="16"/>
        <v>100</v>
      </c>
      <c r="J45" s="68">
        <v>125</v>
      </c>
      <c r="K45" s="70">
        <v>130</v>
      </c>
      <c r="L45" s="39">
        <v>-135</v>
      </c>
      <c r="M45" s="37">
        <f t="shared" si="17"/>
        <v>130</v>
      </c>
      <c r="N45" s="38">
        <f t="shared" si="18"/>
        <v>230</v>
      </c>
      <c r="O45" s="28">
        <f t="shared" si="3"/>
        <v>276.04599999999999</v>
      </c>
      <c r="P45" s="48"/>
    </row>
    <row r="46" spans="2:16" ht="15" thickBot="1">
      <c r="B46" s="6">
        <v>91.2</v>
      </c>
      <c r="C46" s="2" t="s">
        <v>61</v>
      </c>
      <c r="D46" s="4">
        <v>1993</v>
      </c>
      <c r="E46" s="23" t="s">
        <v>36</v>
      </c>
      <c r="F46" s="68">
        <v>110</v>
      </c>
      <c r="G46" s="36">
        <v>-118</v>
      </c>
      <c r="H46" s="35">
        <v>-118</v>
      </c>
      <c r="I46" s="37">
        <f t="shared" si="16"/>
        <v>110</v>
      </c>
      <c r="J46" s="68">
        <v>130</v>
      </c>
      <c r="K46" s="70">
        <v>135</v>
      </c>
      <c r="L46" s="73">
        <v>141</v>
      </c>
      <c r="M46" s="37">
        <f t="shared" si="17"/>
        <v>141</v>
      </c>
      <c r="N46" s="38">
        <f t="shared" si="18"/>
        <v>251</v>
      </c>
      <c r="O46" s="28">
        <f t="shared" si="3"/>
        <v>288.7002</v>
      </c>
      <c r="P46" s="48"/>
    </row>
    <row r="47" spans="2:16" ht="13.8" thickBot="1">
      <c r="B47" s="7"/>
      <c r="C47" s="3"/>
      <c r="D47" s="5"/>
      <c r="E47" s="25"/>
      <c r="F47" s="40"/>
      <c r="G47" s="41"/>
      <c r="H47" s="40"/>
      <c r="I47" s="42"/>
      <c r="J47" s="40"/>
      <c r="K47" s="41"/>
      <c r="L47" s="40"/>
      <c r="M47" s="42"/>
      <c r="N47" s="43"/>
      <c r="O47" s="29">
        <f>SUM(O41:O46)-MIN(O41:O46)</f>
        <v>1424.7840000000001</v>
      </c>
      <c r="P47" s="49">
        <f>RANK(O47,($O$12,$O$19,$O$26,$O$33,$O$40,$O$47))</f>
        <v>1</v>
      </c>
    </row>
    <row r="48" spans="2:16" ht="13.5" customHeight="1" thickBot="1">
      <c r="P48"/>
    </row>
    <row r="49" spans="2:16">
      <c r="B49" s="74" t="s">
        <v>65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0"/>
    </row>
    <row r="50" spans="2:16">
      <c r="B50" s="76" t="s">
        <v>64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1"/>
    </row>
    <row r="51" spans="2:16" ht="13.8" thickBot="1">
      <c r="B51" s="75" t="s">
        <v>63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2"/>
    </row>
  </sheetData>
  <mergeCells count="7">
    <mergeCell ref="B49:O49"/>
    <mergeCell ref="B50:O50"/>
    <mergeCell ref="B51:O51"/>
    <mergeCell ref="B1:O1"/>
    <mergeCell ref="B2:C2"/>
    <mergeCell ref="M2:O2"/>
    <mergeCell ref="D2:L2"/>
  </mergeCells>
  <phoneticPr fontId="8" type="noConversion"/>
  <conditionalFormatting sqref="F6:H47 J6:L47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  <ignoredErrors>
    <ignoredError sqref="O12 O19 O26 O33 O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Prohl</dc:creator>
  <cp:lastModifiedBy>Lenovo</cp:lastModifiedBy>
  <dcterms:created xsi:type="dcterms:W3CDTF">2017-01-22T21:04:49Z</dcterms:created>
  <dcterms:modified xsi:type="dcterms:W3CDTF">2019-03-09T18:26:12Z</dcterms:modified>
</cp:coreProperties>
</file>